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cân đối" sheetId="1" r:id="rId1"/>
    <sheet name="Thu" sheetId="2" r:id="rId2"/>
    <sheet name="Chi" sheetId="3" r:id="rId3"/>
  </sheets>
  <definedNames>
    <definedName name="OLE_LINK1" localSheetId="0">'cân đối'!$A$8</definedName>
    <definedName name="OLE_LINK1" localSheetId="2">Chi!#REF!</definedName>
    <definedName name="OLE_LINK1" localSheetId="1">Thu!#REF!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3" l="1"/>
  <c r="F10" i="3" l="1"/>
  <c r="D18" i="1" l="1"/>
  <c r="D17" i="1"/>
  <c r="C19" i="1"/>
  <c r="C18" i="1"/>
  <c r="C17" i="1"/>
  <c r="D9" i="1"/>
  <c r="C9" i="1"/>
  <c r="D12" i="1"/>
  <c r="D14" i="1"/>
  <c r="D13" i="1"/>
  <c r="D11" i="1"/>
  <c r="D10" i="1"/>
  <c r="C13" i="1"/>
  <c r="C12" i="1" s="1"/>
  <c r="C11" i="1"/>
  <c r="C10" i="1"/>
  <c r="J13" i="3"/>
  <c r="J16" i="3"/>
  <c r="J21" i="3"/>
  <c r="F13" i="3"/>
  <c r="F14" i="3"/>
  <c r="F15" i="3"/>
  <c r="F16" i="3"/>
  <c r="F17" i="3"/>
  <c r="F18" i="3"/>
  <c r="F19" i="3"/>
  <c r="F20" i="3"/>
  <c r="F21" i="3"/>
  <c r="F22" i="3"/>
  <c r="F23" i="3"/>
  <c r="F24" i="3"/>
  <c r="F12" i="3"/>
  <c r="E26" i="3"/>
  <c r="E10" i="3"/>
  <c r="C12" i="3"/>
  <c r="F9" i="2"/>
  <c r="E10" i="2"/>
  <c r="E9" i="2" s="1"/>
  <c r="F10" i="2"/>
  <c r="D10" i="2"/>
  <c r="K12" i="3" l="1"/>
  <c r="K13" i="3"/>
  <c r="K15" i="3"/>
  <c r="K16" i="3"/>
  <c r="K17" i="3"/>
  <c r="K18" i="3"/>
  <c r="K19" i="3"/>
  <c r="K20" i="3"/>
  <c r="K21" i="3"/>
  <c r="K22" i="3"/>
  <c r="K23" i="3"/>
  <c r="K24" i="3"/>
  <c r="F11" i="3" l="1"/>
  <c r="G10" i="3"/>
  <c r="H10" i="3"/>
  <c r="I12" i="3"/>
  <c r="C16" i="3"/>
  <c r="I16" i="3" s="1"/>
  <c r="C15" i="3"/>
  <c r="I15" i="3" s="1"/>
  <c r="C13" i="3"/>
  <c r="C14" i="3"/>
  <c r="C17" i="3"/>
  <c r="C18" i="3"/>
  <c r="C19" i="3"/>
  <c r="C22" i="3"/>
  <c r="C23" i="3"/>
  <c r="I23" i="3" s="1"/>
  <c r="C24" i="3"/>
  <c r="I24" i="3" s="1"/>
  <c r="H11" i="2"/>
  <c r="H12" i="2"/>
  <c r="H18" i="2"/>
  <c r="H20" i="2"/>
  <c r="H21" i="2"/>
  <c r="H22" i="2"/>
  <c r="H23" i="2"/>
  <c r="H24" i="2"/>
  <c r="H27" i="2"/>
  <c r="E19" i="2"/>
  <c r="F19" i="2"/>
  <c r="E31" i="2"/>
  <c r="H32" i="2"/>
  <c r="D31" i="2"/>
  <c r="D19" i="2"/>
  <c r="E10" i="1"/>
  <c r="E17" i="1"/>
  <c r="E18" i="1"/>
  <c r="E19" i="1"/>
  <c r="D16" i="1"/>
  <c r="C16" i="1"/>
  <c r="E11" i="1"/>
  <c r="I22" i="3" l="1"/>
  <c r="I19" i="3"/>
  <c r="I13" i="3"/>
  <c r="I17" i="3"/>
  <c r="H10" i="2"/>
  <c r="H26" i="2"/>
  <c r="D9" i="2"/>
  <c r="H19" i="2"/>
  <c r="E16" i="1"/>
  <c r="E13" i="1"/>
  <c r="F31" i="2"/>
  <c r="H31" i="2" s="1"/>
  <c r="E9" i="1"/>
  <c r="C20" i="3"/>
  <c r="I20" i="3" s="1"/>
  <c r="K10" i="3"/>
  <c r="I18" i="3"/>
  <c r="D10" i="3"/>
  <c r="C21" i="3"/>
  <c r="I21" i="3" s="1"/>
  <c r="H9" i="2" l="1"/>
  <c r="C10" i="3"/>
  <c r="I10" i="3" s="1"/>
</calcChain>
</file>

<file path=xl/sharedStrings.xml><?xml version="1.0" encoding="utf-8"?>
<sst xmlns="http://schemas.openxmlformats.org/spreadsheetml/2006/main" count="116" uniqueCount="85">
  <si>
    <t>STT</t>
  </si>
  <si>
    <t>NỘI DUNG</t>
  </si>
  <si>
    <t xml:space="preserve">DỰ TOÁN NĂM </t>
  </si>
  <si>
    <t>SO SÁNH</t>
  </si>
  <si>
    <t>A</t>
  </si>
  <si>
    <t>B</t>
  </si>
  <si>
    <t>3=2/1</t>
  </si>
  <si>
    <t>I</t>
  </si>
  <si>
    <t xml:space="preserve">TỔNG SỐ THU </t>
  </si>
  <si>
    <t xml:space="preserve">Các khoản thu xã hưởng 100% </t>
  </si>
  <si>
    <t>Các khoản thu phân chia theo tỷ lệ (1)</t>
  </si>
  <si>
    <t>Thu bổ sung</t>
  </si>
  <si>
    <t>- Thu bổ sung cân đối</t>
  </si>
  <si>
    <t>- Thu bổ sung có mục tiêu</t>
  </si>
  <si>
    <t>Thu chuyển nguồn</t>
  </si>
  <si>
    <t>II</t>
  </si>
  <si>
    <t>TỔNG SỐ CHI</t>
  </si>
  <si>
    <t>Chi đầu tư phát triển</t>
  </si>
  <si>
    <t>Chi thường xuyên</t>
  </si>
  <si>
    <t xml:space="preserve">Dự phòng </t>
  </si>
  <si>
    <t>ỦY BAN NHÂN DÂN</t>
  </si>
  <si>
    <t>XÃ CẨM YÊN</t>
  </si>
  <si>
    <t>Biểu số 113/CK TC-NSNN</t>
  </si>
  <si>
    <t xml:space="preserve">    ( ĐVT : 1000 đ )</t>
  </si>
  <si>
    <t>Biểu số 114/CK TC-NSNN</t>
  </si>
  <si>
    <t>SO SÁNH (%)</t>
  </si>
  <si>
    <t>THU NSNN</t>
  </si>
  <si>
    <t>THU NSX</t>
  </si>
  <si>
    <t>5=3/1</t>
  </si>
  <si>
    <t>6=4/2</t>
  </si>
  <si>
    <t>TỔNG THU</t>
  </si>
  <si>
    <t xml:space="preserve">Các khoản thu 100% </t>
  </si>
  <si>
    <t>Phí, lệ phí</t>
  </si>
  <si>
    <t>Thu từ quỹ đất công ích và thu hoa lợi công sản khác</t>
  </si>
  <si>
    <t>Thu từ hoạt động kinh tế và sự nghiệp</t>
  </si>
  <si>
    <t>Thu phạt, tịch thu khác theo quy định</t>
  </si>
  <si>
    <t>Thu từ tài sản được xác lập quyền sở hữu của nhà nước theo quy định</t>
  </si>
  <si>
    <t>Đóng góp của nhân dân theo quy định</t>
  </si>
  <si>
    <t>Đóng góp tự nguyện của các tổ chức, cá nhân</t>
  </si>
  <si>
    <t>Thu khác</t>
  </si>
  <si>
    <t>Các khoản thu phân chia theo tỷ lệ phần trăm (%)</t>
  </si>
  <si>
    <t>III</t>
  </si>
  <si>
    <t>Thu viện trợ không hoàn lại trực tiếp cho xã (nếu có)</t>
  </si>
  <si>
    <t>IV</t>
  </si>
  <si>
    <t>V</t>
  </si>
  <si>
    <t>Thu kết dư ngân sách năm trước</t>
  </si>
  <si>
    <t>VI</t>
  </si>
  <si>
    <t>Thu bổ sung từ ngân sách cấp trên</t>
  </si>
  <si>
    <t>Biểu số 115/CK TC-NSNN</t>
  </si>
  <si>
    <t>DỰ TOÁN NĂM</t>
  </si>
  <si>
    <t>TỔNG SỐ</t>
  </si>
  <si>
    <t>XDCB</t>
  </si>
  <si>
    <t>TX</t>
  </si>
  <si>
    <t>7=4/1</t>
  </si>
  <si>
    <t>8=5/2</t>
  </si>
  <si>
    <t>10=6/3</t>
  </si>
  <si>
    <t>TỔNG CHI</t>
  </si>
  <si>
    <t xml:space="preserve">Trong đó </t>
  </si>
  <si>
    <t>Chi giáo dục</t>
  </si>
  <si>
    <t>Chi ứng dụng, chuyển giao công nghệ</t>
  </si>
  <si>
    <t>Chi y tế</t>
  </si>
  <si>
    <t>Chi văn hóa, thông tin</t>
  </si>
  <si>
    <t>Chi phát thanh, truyền thanh</t>
  </si>
  <si>
    <t>Chi thể dục thể thao</t>
  </si>
  <si>
    <t>Chi bảo vệ môi trường</t>
  </si>
  <si>
    <t>Chi các hoạt động kinh tế</t>
  </si>
  <si>
    <t xml:space="preserve">Chi hoạt động của cơ quan quản lý Nhà nước, Đảng, đoàn thể </t>
  </si>
  <si>
    <t>Chi cho công tác xã hội</t>
  </si>
  <si>
    <t>Chi khác</t>
  </si>
  <si>
    <t>Dự phòng ngân sách</t>
  </si>
  <si>
    <t xml:space="preserve"> - Thuế VAT - Thuế Thu nhập doanh nghiệp                             </t>
  </si>
  <si>
    <t xml:space="preserve"> - Thuế môn bài</t>
  </si>
  <si>
    <t xml:space="preserve"> - Lệ phí trước bạ</t>
  </si>
  <si>
    <t xml:space="preserve"> - Thuế sử dụng đất PNN</t>
  </si>
  <si>
    <t xml:space="preserve"> - Cấp quyền khai thác khoáng sản</t>
  </si>
  <si>
    <t>- Thuế thu nhập cá nhân</t>
  </si>
  <si>
    <t>- Cấp quyền sử dụng đất</t>
  </si>
  <si>
    <t xml:space="preserve"> Chi cho công tác dân quân tự vệ, trật tự an toàn xã hội</t>
  </si>
  <si>
    <t>THỰC HIỆN THU NGÂN SÁCH XÃ QUÝ III/2024</t>
  </si>
  <si>
    <t xml:space="preserve"> THỰC HIỆN QUÝ III</t>
  </si>
  <si>
    <t xml:space="preserve">THỰC HIỆN QUÝ III </t>
  </si>
  <si>
    <t>CÂN ĐỐI NGÂN SÁCH XÃ QUÝ III NĂM 2024</t>
  </si>
  <si>
    <t>THỰC HIỆN CHI NGÂN SÁCH XÃ QUÝ III NĂM 2024</t>
  </si>
  <si>
    <t>-Tiền thuê mặt đất , mặt nước</t>
  </si>
  <si>
    <t>THỰC HIỆN 
QUÝ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</si>
</sst>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(* #,##0_);_(* \(#,##0\);_(* &quot;-&quot;??_);_(@_)"/>
    <numFmt numFmtId="165" formatCode="#,###;\(#,###\);#,###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b/>
      <sz val="12"/>
      <color rgb="FF000000"/>
      <name val="Times New Roman"/>
      <family val="1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i/>
      <sz val="13"/>
      <color theme="1"/>
      <name val="Times New Roman"/>
      <family val="1"/>
    </font>
    <font>
      <b/>
      <sz val="13"/>
      <color rgb="FF00000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color rgb="FF000000"/>
      <name val="Times New Roman"/>
      <family val="1"/>
    </font>
    <font>
      <b/>
      <sz val="14"/>
      <name val="Times New Roman"/>
      <family val="1"/>
    </font>
    <font>
      <sz val="11"/>
      <name val="Calibri"/>
      <family val="2"/>
      <scheme val="minor"/>
    </font>
    <font>
      <i/>
      <sz val="13"/>
      <name val="Times New Roman"/>
      <family val="1"/>
    </font>
    <font>
      <i/>
      <sz val="11"/>
      <name val="Times New Roman"/>
      <family val="1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/>
    <xf numFmtId="0" fontId="3" fillId="0" borderId="3" xfId="0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0" fillId="0" borderId="0" xfId="0" applyNumberFormat="1"/>
    <xf numFmtId="164" fontId="0" fillId="0" borderId="0" xfId="1" applyNumberFormat="1" applyFont="1"/>
    <xf numFmtId="164" fontId="2" fillId="0" borderId="1" xfId="1" applyNumberFormat="1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14" fillId="0" borderId="0" xfId="0" applyFont="1"/>
    <xf numFmtId="166" fontId="16" fillId="0" borderId="3" xfId="0" applyNumberFormat="1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2" fontId="17" fillId="0" borderId="0" xfId="0" applyNumberFormat="1" applyFont="1" applyAlignment="1">
      <alignment wrapTex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5" fillId="0" borderId="2" xfId="0" applyFont="1" applyBorder="1" applyAlignment="1">
      <alignment horizontal="center"/>
    </xf>
    <xf numFmtId="0" fontId="12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641350</xdr:colOff>
      <xdr:row>2</xdr:row>
      <xdr:rowOff>0</xdr:rowOff>
    </xdr:from>
    <xdr:to>
      <xdr:col>1</xdr:col>
      <xdr:colOff>1339850</xdr:colOff>
      <xdr:row>2</xdr:row>
      <xdr:rowOff>0</xdr:rowOff>
    </xdr:to>
    <xdr:cxnSp macro="">
      <xdr:nvCxnSpPr>
        <xdr:cNvPr id="3" name="Straight Connector 2"/>
        <xdr:cNvCxnSpPr/>
      </xdr:nvCxnSpPr>
      <xdr:spPr>
        <a:xfrm>
          <a:off x="1374775" y="419100"/>
          <a:ext cx="69850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593725</xdr:colOff>
      <xdr:row>2</xdr:row>
      <xdr:rowOff>9525</xdr:rowOff>
    </xdr:from>
    <xdr:to>
      <xdr:col>1</xdr:col>
      <xdr:colOff>1292225</xdr:colOff>
      <xdr:row>2</xdr:row>
      <xdr:rowOff>9525</xdr:rowOff>
    </xdr:to>
    <xdr:cxnSp macro="">
      <xdr:nvCxnSpPr>
        <xdr:cNvPr id="2" name="Straight Connector 1"/>
        <xdr:cNvCxnSpPr/>
      </xdr:nvCxnSpPr>
      <xdr:spPr>
        <a:xfrm>
          <a:off x="1041400" y="428625"/>
          <a:ext cx="69850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374650</xdr:colOff>
      <xdr:row>2</xdr:row>
      <xdr:rowOff>0</xdr:rowOff>
    </xdr:from>
    <xdr:to>
      <xdr:col>1</xdr:col>
      <xdr:colOff>1073150</xdr:colOff>
      <xdr:row>2</xdr:row>
      <xdr:rowOff>0</xdr:rowOff>
    </xdr:to>
    <xdr:cxnSp macro="">
      <xdr:nvCxnSpPr>
        <xdr:cNvPr id="2" name="Straight Connector 1"/>
        <xdr:cNvCxnSpPr/>
      </xdr:nvCxnSpPr>
      <xdr:spPr>
        <a:xfrm>
          <a:off x="844550" y="419100"/>
          <a:ext cx="69850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D8" sqref="D8"/>
    </sheetView>
  </sheetViews>
  <sheetFormatPr defaultRowHeight="15" x14ac:dyDescent="0.25"/>
  <cols>
    <col min="1" max="1" width="11" customWidth="1"/>
    <col min="2" max="2" width="41.42578125" customWidth="1"/>
    <col min="3" max="3" width="22.42578125" customWidth="1"/>
    <col min="4" max="4" width="24.85546875" customWidth="1"/>
    <col min="5" max="5" width="17.5703125" customWidth="1"/>
    <col min="7" max="7" width="16.28515625" bestFit="1" customWidth="1"/>
  </cols>
  <sheetData>
    <row r="1" spans="1:7" s="7" customFormat="1" ht="16.5" x14ac:dyDescent="0.25">
      <c r="A1" s="33" t="s">
        <v>20</v>
      </c>
      <c r="B1" s="33"/>
      <c r="D1" s="34" t="s">
        <v>22</v>
      </c>
      <c r="E1" s="34"/>
    </row>
    <row r="2" spans="1:7" s="7" customFormat="1" ht="16.5" x14ac:dyDescent="0.25">
      <c r="A2" s="33" t="s">
        <v>21</v>
      </c>
      <c r="B2" s="33"/>
    </row>
    <row r="3" spans="1:7" s="7" customFormat="1" ht="12.95" customHeight="1" x14ac:dyDescent="0.25"/>
    <row r="4" spans="1:7" ht="14.45" customHeight="1" x14ac:dyDescent="0.25">
      <c r="A4" s="32" t="s">
        <v>81</v>
      </c>
      <c r="B4" s="32"/>
      <c r="C4" s="32"/>
      <c r="D4" s="32"/>
      <c r="E4" s="32"/>
    </row>
    <row r="5" spans="1:7" ht="12.6" customHeight="1" x14ac:dyDescent="0.25">
      <c r="A5" s="6"/>
      <c r="B5" s="6"/>
      <c r="C5" s="6"/>
      <c r="D5" s="6"/>
      <c r="E5" s="6"/>
    </row>
    <row r="6" spans="1:7" ht="16.5" x14ac:dyDescent="0.25">
      <c r="D6" s="35" t="s">
        <v>23</v>
      </c>
      <c r="E6" s="36"/>
    </row>
    <row r="7" spans="1:7" ht="36" customHeight="1" x14ac:dyDescent="0.25">
      <c r="A7" s="1" t="s">
        <v>0</v>
      </c>
      <c r="B7" s="1" t="s">
        <v>1</v>
      </c>
      <c r="C7" s="1" t="s">
        <v>2</v>
      </c>
      <c r="D7" s="1" t="s">
        <v>84</v>
      </c>
      <c r="E7" s="1" t="s">
        <v>3</v>
      </c>
    </row>
    <row r="8" spans="1:7" ht="15.75" x14ac:dyDescent="0.25">
      <c r="A8" s="8" t="s">
        <v>4</v>
      </c>
      <c r="B8" s="8" t="s">
        <v>5</v>
      </c>
      <c r="C8" s="8">
        <v>1</v>
      </c>
      <c r="D8" s="8">
        <v>2</v>
      </c>
      <c r="E8" s="8" t="s">
        <v>6</v>
      </c>
    </row>
    <row r="9" spans="1:7" ht="22.5" customHeight="1" x14ac:dyDescent="0.25">
      <c r="A9" s="1" t="s">
        <v>7</v>
      </c>
      <c r="B9" s="1" t="s">
        <v>8</v>
      </c>
      <c r="C9" s="12">
        <f>SUM(C10:C15)-C12</f>
        <v>5583306000</v>
      </c>
      <c r="D9" s="12">
        <f>SUM(D10:D15)-D12</f>
        <v>1753640244</v>
      </c>
      <c r="E9" s="16">
        <f>(D9/C9)*100</f>
        <v>31.408635743769015</v>
      </c>
    </row>
    <row r="10" spans="1:7" ht="22.5" customHeight="1" x14ac:dyDescent="0.25">
      <c r="A10" s="2">
        <v>1</v>
      </c>
      <c r="B10" s="4" t="s">
        <v>9</v>
      </c>
      <c r="C10" s="11">
        <f>Thu!D10</f>
        <v>563500000</v>
      </c>
      <c r="D10" s="11">
        <f>Thu!F10</f>
        <v>255671000</v>
      </c>
      <c r="E10" s="16">
        <f t="shared" ref="E10:E19" si="0">(D10/C10)*100</f>
        <v>45.371960958296363</v>
      </c>
      <c r="G10" s="14"/>
    </row>
    <row r="11" spans="1:7" ht="22.5" customHeight="1" x14ac:dyDescent="0.25">
      <c r="A11" s="2">
        <v>2</v>
      </c>
      <c r="B11" s="4" t="s">
        <v>10</v>
      </c>
      <c r="C11" s="11">
        <f>Thu!D19</f>
        <v>828800000</v>
      </c>
      <c r="D11" s="11">
        <f>Thu!F19</f>
        <v>234225244</v>
      </c>
      <c r="E11" s="16">
        <f t="shared" si="0"/>
        <v>28.260767857142856</v>
      </c>
      <c r="G11" s="13"/>
    </row>
    <row r="12" spans="1:7" ht="22.5" customHeight="1" x14ac:dyDescent="0.25">
      <c r="A12" s="2">
        <v>3</v>
      </c>
      <c r="B12" s="4" t="s">
        <v>11</v>
      </c>
      <c r="C12" s="11">
        <f>C13</f>
        <v>4191006000</v>
      </c>
      <c r="D12" s="11">
        <f>D13+D14</f>
        <v>1263744000</v>
      </c>
      <c r="E12" s="16"/>
    </row>
    <row r="13" spans="1:7" ht="22.5" customHeight="1" x14ac:dyDescent="0.25">
      <c r="A13" s="1"/>
      <c r="B13" s="5" t="s">
        <v>12</v>
      </c>
      <c r="C13" s="11">
        <f>Thu!D32</f>
        <v>4191006000</v>
      </c>
      <c r="D13" s="11">
        <f>Thu!F32</f>
        <v>1036750000</v>
      </c>
      <c r="E13" s="16">
        <f t="shared" si="0"/>
        <v>24.737497393227308</v>
      </c>
    </row>
    <row r="14" spans="1:7" ht="22.5" customHeight="1" x14ac:dyDescent="0.25">
      <c r="A14" s="1"/>
      <c r="B14" s="5" t="s">
        <v>13</v>
      </c>
      <c r="C14" s="11"/>
      <c r="D14" s="11">
        <f>Thu!F33</f>
        <v>226994000</v>
      </c>
      <c r="E14" s="16"/>
    </row>
    <row r="15" spans="1:7" ht="22.5" customHeight="1" x14ac:dyDescent="0.25">
      <c r="A15" s="2">
        <v>4</v>
      </c>
      <c r="B15" s="4" t="s">
        <v>14</v>
      </c>
      <c r="C15" s="11"/>
      <c r="D15" s="11"/>
      <c r="E15" s="16"/>
    </row>
    <row r="16" spans="1:7" ht="22.5" customHeight="1" x14ac:dyDescent="0.25">
      <c r="A16" s="1" t="s">
        <v>15</v>
      </c>
      <c r="B16" s="1" t="s">
        <v>16</v>
      </c>
      <c r="C16" s="15">
        <f>SUM(C17:C19)</f>
        <v>5698196000</v>
      </c>
      <c r="D16" s="15">
        <f>SUM(D17:D19)</f>
        <v>1404777000</v>
      </c>
      <c r="E16" s="16">
        <f t="shared" si="0"/>
        <v>24.653012988672206</v>
      </c>
    </row>
    <row r="17" spans="1:5" ht="22.5" customHeight="1" x14ac:dyDescent="0.25">
      <c r="A17" s="2">
        <v>1</v>
      </c>
      <c r="B17" s="4" t="s">
        <v>17</v>
      </c>
      <c r="C17" s="11">
        <f>Chi!D10</f>
        <v>1000000000</v>
      </c>
      <c r="D17" s="11">
        <f>Chi!G10</f>
        <v>235783000</v>
      </c>
      <c r="E17" s="16">
        <f t="shared" si="0"/>
        <v>23.578299999999999</v>
      </c>
    </row>
    <row r="18" spans="1:5" ht="22.5" customHeight="1" x14ac:dyDescent="0.25">
      <c r="A18" s="2">
        <v>2</v>
      </c>
      <c r="B18" s="4" t="s">
        <v>18</v>
      </c>
      <c r="C18" s="11">
        <f>Chi!E10</f>
        <v>4583306000</v>
      </c>
      <c r="D18" s="11">
        <f>Chi!H10</f>
        <v>1168994000</v>
      </c>
      <c r="E18" s="16">
        <f t="shared" si="0"/>
        <v>25.505475741746242</v>
      </c>
    </row>
    <row r="19" spans="1:5" ht="22.5" customHeight="1" x14ac:dyDescent="0.25">
      <c r="A19" s="2">
        <v>3</v>
      </c>
      <c r="B19" s="4" t="s">
        <v>19</v>
      </c>
      <c r="C19" s="11">
        <f>Chi!C24</f>
        <v>114890000</v>
      </c>
      <c r="D19" s="11"/>
      <c r="E19" s="16">
        <f t="shared" si="0"/>
        <v>0</v>
      </c>
    </row>
    <row r="20" spans="1:5" ht="22.5" customHeight="1" x14ac:dyDescent="0.25">
      <c r="A20" s="1"/>
      <c r="B20" s="3"/>
      <c r="C20" s="3"/>
      <c r="D20" s="3"/>
      <c r="E20" s="3"/>
    </row>
  </sheetData>
  <mergeCells count="5">
    <mergeCell ref="A4:E4"/>
    <mergeCell ref="A1:B1"/>
    <mergeCell ref="A2:B2"/>
    <mergeCell ref="D1:E1"/>
    <mergeCell ref="D6:E6"/>
  </mergeCells>
  <pageMargins left="1.1000000000000001" right="0.27" top="0.35" bottom="0.4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workbookViewId="0">
      <selection activeCell="F12" sqref="F12"/>
    </sheetView>
  </sheetViews>
  <sheetFormatPr defaultRowHeight="15" x14ac:dyDescent="0.25"/>
  <cols>
    <col min="1" max="1" width="6.7109375" customWidth="1"/>
    <col min="2" max="2" width="37.5703125" customWidth="1"/>
    <col min="3" max="3" width="18.85546875" customWidth="1"/>
    <col min="4" max="4" width="20.140625" customWidth="1"/>
    <col min="5" max="5" width="16.140625" customWidth="1"/>
    <col min="6" max="6" width="15.7109375" customWidth="1"/>
    <col min="7" max="7" width="10.140625" customWidth="1"/>
    <col min="8" max="8" width="10.28515625" customWidth="1"/>
    <col min="10" max="10" width="9.28515625" bestFit="1" customWidth="1"/>
  </cols>
  <sheetData>
    <row r="1" spans="1:10" s="7" customFormat="1" ht="16.5" x14ac:dyDescent="0.25">
      <c r="A1" s="33" t="s">
        <v>20</v>
      </c>
      <c r="B1" s="33"/>
      <c r="F1" s="39" t="s">
        <v>24</v>
      </c>
      <c r="G1" s="39"/>
      <c r="H1" s="39"/>
    </row>
    <row r="2" spans="1:10" s="7" customFormat="1" ht="16.5" x14ac:dyDescent="0.25">
      <c r="A2" s="33" t="s">
        <v>21</v>
      </c>
      <c r="B2" s="33"/>
    </row>
    <row r="3" spans="1:10" s="7" customFormat="1" ht="12.95" customHeight="1" x14ac:dyDescent="0.25"/>
    <row r="4" spans="1:10" ht="18.75" customHeight="1" x14ac:dyDescent="0.25">
      <c r="A4" s="38" t="s">
        <v>78</v>
      </c>
      <c r="B4" s="38"/>
      <c r="C4" s="38"/>
      <c r="D4" s="38"/>
      <c r="E4" s="38"/>
      <c r="F4" s="38"/>
      <c r="G4" s="38"/>
      <c r="H4" s="38"/>
    </row>
    <row r="5" spans="1:10" ht="16.5" x14ac:dyDescent="0.25">
      <c r="A5" s="28"/>
      <c r="B5" s="28"/>
      <c r="C5" s="28"/>
      <c r="D5" s="28"/>
      <c r="E5" s="28"/>
      <c r="F5" s="40" t="s">
        <v>23</v>
      </c>
      <c r="G5" s="40"/>
      <c r="H5" s="40"/>
    </row>
    <row r="6" spans="1:10" ht="45" customHeight="1" x14ac:dyDescent="0.25">
      <c r="A6" s="37" t="s">
        <v>0</v>
      </c>
      <c r="B6" s="37" t="s">
        <v>1</v>
      </c>
      <c r="C6" s="37" t="s">
        <v>2</v>
      </c>
      <c r="D6" s="37"/>
      <c r="E6" s="37" t="s">
        <v>79</v>
      </c>
      <c r="F6" s="37"/>
      <c r="G6" s="37" t="s">
        <v>25</v>
      </c>
      <c r="H6" s="37"/>
    </row>
    <row r="7" spans="1:10" ht="31.5" x14ac:dyDescent="0.25">
      <c r="A7" s="37"/>
      <c r="B7" s="37"/>
      <c r="C7" s="27" t="s">
        <v>26</v>
      </c>
      <c r="D7" s="27" t="s">
        <v>27</v>
      </c>
      <c r="E7" s="27" t="s">
        <v>26</v>
      </c>
      <c r="F7" s="27" t="s">
        <v>27</v>
      </c>
      <c r="G7" s="27" t="s">
        <v>26</v>
      </c>
      <c r="H7" s="27" t="s">
        <v>27</v>
      </c>
    </row>
    <row r="8" spans="1:10" ht="15.75" x14ac:dyDescent="0.25">
      <c r="A8" s="2" t="s">
        <v>4</v>
      </c>
      <c r="B8" s="2" t="s">
        <v>5</v>
      </c>
      <c r="C8" s="2">
        <v>1</v>
      </c>
      <c r="D8" s="2">
        <v>2</v>
      </c>
      <c r="E8" s="2">
        <v>3</v>
      </c>
      <c r="F8" s="2">
        <v>4</v>
      </c>
      <c r="G8" s="2" t="s">
        <v>28</v>
      </c>
      <c r="H8" s="2" t="s">
        <v>29</v>
      </c>
    </row>
    <row r="9" spans="1:10" ht="15.75" x14ac:dyDescent="0.25">
      <c r="A9" s="2"/>
      <c r="B9" s="27" t="s">
        <v>30</v>
      </c>
      <c r="C9" s="2"/>
      <c r="D9" s="20">
        <f>D10+D19+D31+D30+D29+D28</f>
        <v>5583306000</v>
      </c>
      <c r="E9" s="20">
        <f t="shared" ref="E9" si="0">E10+E19+E31+E30+E29+E28</f>
        <v>0</v>
      </c>
      <c r="F9" s="20">
        <f>F10+F19+F31+F30+F29+F28</f>
        <v>1753640244</v>
      </c>
      <c r="G9" s="2"/>
      <c r="H9" s="21">
        <f>(F9/D9)*100</f>
        <v>31.408635743769015</v>
      </c>
      <c r="J9" s="13"/>
    </row>
    <row r="10" spans="1:10" ht="15.75" x14ac:dyDescent="0.25">
      <c r="A10" s="27" t="s">
        <v>7</v>
      </c>
      <c r="B10" s="3" t="s">
        <v>31</v>
      </c>
      <c r="C10" s="17"/>
      <c r="D10" s="19">
        <f>SUM(D11:D18)</f>
        <v>563500000</v>
      </c>
      <c r="E10" s="19">
        <f t="shared" ref="E10:F10" si="1">SUM(E11:E18)</f>
        <v>0</v>
      </c>
      <c r="F10" s="19">
        <f t="shared" si="1"/>
        <v>255671000</v>
      </c>
      <c r="G10" s="2"/>
      <c r="H10" s="21">
        <f t="shared" ref="H10:H32" si="2">(F10/D10)*100</f>
        <v>45.371960958296363</v>
      </c>
    </row>
    <row r="11" spans="1:10" ht="15.75" x14ac:dyDescent="0.25">
      <c r="A11" s="2">
        <v>1</v>
      </c>
      <c r="B11" s="4" t="s">
        <v>32</v>
      </c>
      <c r="C11" s="17"/>
      <c r="D11" s="17">
        <v>3500000</v>
      </c>
      <c r="E11" s="17"/>
      <c r="F11" s="17">
        <v>315000</v>
      </c>
      <c r="G11" s="2"/>
      <c r="H11" s="21">
        <f t="shared" si="2"/>
        <v>9</v>
      </c>
    </row>
    <row r="12" spans="1:10" ht="31.5" x14ac:dyDescent="0.25">
      <c r="A12" s="2">
        <v>2</v>
      </c>
      <c r="B12" s="4" t="s">
        <v>33</v>
      </c>
      <c r="C12" s="17"/>
      <c r="D12" s="17">
        <v>230000000</v>
      </c>
      <c r="E12" s="17"/>
      <c r="F12" s="17">
        <v>45956000</v>
      </c>
      <c r="G12" s="2"/>
      <c r="H12" s="21">
        <f t="shared" si="2"/>
        <v>19.98086956521739</v>
      </c>
    </row>
    <row r="13" spans="1:10" ht="15.75" x14ac:dyDescent="0.25">
      <c r="A13" s="2">
        <v>3</v>
      </c>
      <c r="B13" s="4" t="s">
        <v>34</v>
      </c>
      <c r="C13" s="17"/>
      <c r="D13" s="17"/>
      <c r="E13" s="17"/>
      <c r="F13" s="17"/>
      <c r="G13" s="2"/>
      <c r="H13" s="21"/>
    </row>
    <row r="14" spans="1:10" ht="15.75" x14ac:dyDescent="0.25">
      <c r="A14" s="2">
        <v>4</v>
      </c>
      <c r="B14" s="4" t="s">
        <v>35</v>
      </c>
      <c r="C14" s="17"/>
      <c r="D14" s="17"/>
      <c r="E14" s="17"/>
      <c r="F14" s="17"/>
      <c r="G14" s="2"/>
      <c r="H14" s="21"/>
    </row>
    <row r="15" spans="1:10" ht="31.5" x14ac:dyDescent="0.25">
      <c r="A15" s="2">
        <v>5</v>
      </c>
      <c r="B15" s="4" t="s">
        <v>36</v>
      </c>
      <c r="C15" s="17"/>
      <c r="D15" s="17"/>
      <c r="E15" s="17"/>
      <c r="F15" s="17"/>
      <c r="G15" s="2"/>
      <c r="H15" s="21"/>
    </row>
    <row r="16" spans="1:10" ht="15.75" x14ac:dyDescent="0.25">
      <c r="A16" s="2">
        <v>6</v>
      </c>
      <c r="B16" s="4" t="s">
        <v>37</v>
      </c>
      <c r="C16" s="17"/>
      <c r="D16" s="17"/>
      <c r="E16" s="17"/>
      <c r="F16" s="17"/>
      <c r="G16" s="2"/>
      <c r="H16" s="21"/>
    </row>
    <row r="17" spans="1:8" ht="31.5" x14ac:dyDescent="0.25">
      <c r="A17" s="2">
        <v>7</v>
      </c>
      <c r="B17" s="4" t="s">
        <v>38</v>
      </c>
      <c r="C17" s="17"/>
      <c r="D17" s="17">
        <v>300000000</v>
      </c>
      <c r="E17" s="17"/>
      <c r="F17" s="17">
        <v>202500000</v>
      </c>
      <c r="G17" s="2"/>
      <c r="H17" s="21"/>
    </row>
    <row r="18" spans="1:8" ht="15.75" x14ac:dyDescent="0.25">
      <c r="A18" s="2">
        <v>8</v>
      </c>
      <c r="B18" s="4" t="s">
        <v>39</v>
      </c>
      <c r="C18" s="17"/>
      <c r="D18" s="17">
        <v>30000000</v>
      </c>
      <c r="E18" s="17"/>
      <c r="F18" s="17">
        <v>6900000</v>
      </c>
      <c r="G18" s="2"/>
      <c r="H18" s="21">
        <f t="shared" si="2"/>
        <v>23</v>
      </c>
    </row>
    <row r="19" spans="1:8" ht="31.5" x14ac:dyDescent="0.25">
      <c r="A19" s="27" t="s">
        <v>15</v>
      </c>
      <c r="B19" s="3" t="s">
        <v>40</v>
      </c>
      <c r="C19" s="17"/>
      <c r="D19" s="19">
        <f>SUM(D20:D27)</f>
        <v>828800000</v>
      </c>
      <c r="E19" s="19">
        <f t="shared" ref="E19:F19" si="3">SUM(E20:E26)</f>
        <v>0</v>
      </c>
      <c r="F19" s="19">
        <f t="shared" si="3"/>
        <v>234225244</v>
      </c>
      <c r="G19" s="2"/>
      <c r="H19" s="21">
        <f t="shared" si="2"/>
        <v>28.260767857142856</v>
      </c>
    </row>
    <row r="20" spans="1:8" ht="15.75" x14ac:dyDescent="0.25">
      <c r="A20" s="2"/>
      <c r="B20" s="18" t="s">
        <v>75</v>
      </c>
      <c r="C20" s="17"/>
      <c r="D20" s="17">
        <v>35000000</v>
      </c>
      <c r="E20" s="17"/>
      <c r="F20" s="17">
        <v>19208430</v>
      </c>
      <c r="G20" s="2"/>
      <c r="H20" s="21">
        <f t="shared" si="2"/>
        <v>54.881228571428572</v>
      </c>
    </row>
    <row r="21" spans="1:8" ht="31.5" x14ac:dyDescent="0.25">
      <c r="A21" s="2"/>
      <c r="B21" s="4" t="s">
        <v>70</v>
      </c>
      <c r="C21" s="17"/>
      <c r="D21" s="17">
        <v>31800000</v>
      </c>
      <c r="E21" s="17"/>
      <c r="F21" s="17">
        <v>7691400</v>
      </c>
      <c r="G21" s="2"/>
      <c r="H21" s="21">
        <f t="shared" si="2"/>
        <v>24.18679245283019</v>
      </c>
    </row>
    <row r="22" spans="1:8" ht="15.75" x14ac:dyDescent="0.25">
      <c r="A22" s="2"/>
      <c r="B22" s="4" t="s">
        <v>71</v>
      </c>
      <c r="C22" s="17"/>
      <c r="D22" s="17">
        <v>8000000</v>
      </c>
      <c r="E22" s="17"/>
      <c r="F22" s="17"/>
      <c r="G22" s="2"/>
      <c r="H22" s="21">
        <f t="shared" si="2"/>
        <v>0</v>
      </c>
    </row>
    <row r="23" spans="1:8" ht="15.75" x14ac:dyDescent="0.25">
      <c r="A23" s="2"/>
      <c r="B23" s="4" t="s">
        <v>72</v>
      </c>
      <c r="C23" s="17"/>
      <c r="D23" s="17">
        <v>48000000</v>
      </c>
      <c r="E23" s="17"/>
      <c r="F23" s="17">
        <v>7603372</v>
      </c>
      <c r="G23" s="2"/>
      <c r="H23" s="21">
        <f t="shared" si="2"/>
        <v>15.840358333333333</v>
      </c>
    </row>
    <row r="24" spans="1:8" ht="15.75" x14ac:dyDescent="0.25">
      <c r="A24" s="2"/>
      <c r="B24" s="4" t="s">
        <v>73</v>
      </c>
      <c r="C24" s="17"/>
      <c r="D24" s="17">
        <v>5000000</v>
      </c>
      <c r="E24" s="17"/>
      <c r="F24" s="17">
        <v>265145</v>
      </c>
      <c r="G24" s="2"/>
      <c r="H24" s="21">
        <f t="shared" si="2"/>
        <v>5.3029000000000002</v>
      </c>
    </row>
    <row r="25" spans="1:8" ht="15.75" x14ac:dyDescent="0.25">
      <c r="A25" s="2"/>
      <c r="B25" s="4" t="s">
        <v>74</v>
      </c>
      <c r="C25" s="17"/>
      <c r="D25" s="17"/>
      <c r="E25" s="17"/>
      <c r="F25" s="17">
        <v>146780497</v>
      </c>
      <c r="G25" s="2"/>
      <c r="H25" s="21"/>
    </row>
    <row r="26" spans="1:8" ht="15.75" x14ac:dyDescent="0.25">
      <c r="A26" s="2"/>
      <c r="B26" s="18" t="s">
        <v>76</v>
      </c>
      <c r="C26" s="17"/>
      <c r="D26" s="17">
        <v>700000000</v>
      </c>
      <c r="E26" s="17"/>
      <c r="F26" s="17">
        <v>52676400</v>
      </c>
      <c r="G26" s="2"/>
      <c r="H26" s="21">
        <f t="shared" si="2"/>
        <v>7.5251999999999999</v>
      </c>
    </row>
    <row r="27" spans="1:8" ht="15.75" x14ac:dyDescent="0.25">
      <c r="A27" s="2"/>
      <c r="B27" s="18" t="s">
        <v>83</v>
      </c>
      <c r="C27" s="17"/>
      <c r="D27" s="17">
        <v>1000000</v>
      </c>
      <c r="E27" s="17"/>
      <c r="F27" s="17"/>
      <c r="G27" s="2"/>
      <c r="H27" s="21">
        <f t="shared" si="2"/>
        <v>0</v>
      </c>
    </row>
    <row r="28" spans="1:8" ht="31.5" x14ac:dyDescent="0.25">
      <c r="A28" s="27" t="s">
        <v>41</v>
      </c>
      <c r="B28" s="3" t="s">
        <v>42</v>
      </c>
      <c r="C28" s="17"/>
      <c r="D28" s="17"/>
      <c r="E28" s="17"/>
      <c r="F28" s="17"/>
      <c r="G28" s="2"/>
      <c r="H28" s="21"/>
    </row>
    <row r="29" spans="1:8" ht="15.75" x14ac:dyDescent="0.25">
      <c r="A29" s="27" t="s">
        <v>43</v>
      </c>
      <c r="B29" s="3" t="s">
        <v>14</v>
      </c>
      <c r="C29" s="17"/>
      <c r="D29" s="17"/>
      <c r="E29" s="17"/>
      <c r="F29" s="17"/>
      <c r="G29" s="2"/>
      <c r="H29" s="21"/>
    </row>
    <row r="30" spans="1:8" ht="15.75" x14ac:dyDescent="0.25">
      <c r="A30" s="27" t="s">
        <v>44</v>
      </c>
      <c r="B30" s="3" t="s">
        <v>45</v>
      </c>
      <c r="C30" s="17"/>
      <c r="D30" s="17"/>
      <c r="E30" s="17"/>
      <c r="F30" s="17"/>
      <c r="G30" s="2"/>
      <c r="H30" s="21"/>
    </row>
    <row r="31" spans="1:8" ht="15.75" x14ac:dyDescent="0.25">
      <c r="A31" s="27" t="s">
        <v>46</v>
      </c>
      <c r="B31" s="3" t="s">
        <v>47</v>
      </c>
      <c r="C31" s="17"/>
      <c r="D31" s="19">
        <f>SUM(D32:D33)</f>
        <v>4191006000</v>
      </c>
      <c r="E31" s="19">
        <f t="shared" ref="E31:F31" si="4">SUM(E32:E33)</f>
        <v>0</v>
      </c>
      <c r="F31" s="19">
        <f t="shared" si="4"/>
        <v>1263744000</v>
      </c>
      <c r="G31" s="2"/>
      <c r="H31" s="21">
        <f t="shared" si="2"/>
        <v>30.153714883729588</v>
      </c>
    </row>
    <row r="32" spans="1:8" ht="15.75" x14ac:dyDescent="0.25">
      <c r="A32" s="2"/>
      <c r="B32" s="4" t="s">
        <v>12</v>
      </c>
      <c r="C32" s="17"/>
      <c r="D32" s="17">
        <v>4191006000</v>
      </c>
      <c r="E32" s="17"/>
      <c r="F32" s="17">
        <v>1036750000</v>
      </c>
      <c r="G32" s="2"/>
      <c r="H32" s="21">
        <f t="shared" si="2"/>
        <v>24.737497393227308</v>
      </c>
    </row>
    <row r="33" spans="1:8" ht="15.75" x14ac:dyDescent="0.25">
      <c r="A33" s="2"/>
      <c r="B33" s="4" t="s">
        <v>13</v>
      </c>
      <c r="C33" s="17"/>
      <c r="D33" s="17"/>
      <c r="E33" s="17"/>
      <c r="F33" s="17">
        <v>226994000</v>
      </c>
      <c r="G33" s="2"/>
      <c r="H33" s="21"/>
    </row>
  </sheetData>
  <mergeCells count="10">
    <mergeCell ref="G6:H6"/>
    <mergeCell ref="A4:H4"/>
    <mergeCell ref="F1:H1"/>
    <mergeCell ref="F5:H5"/>
    <mergeCell ref="A1:B1"/>
    <mergeCell ref="A2:B2"/>
    <mergeCell ref="A6:A7"/>
    <mergeCell ref="B6:B7"/>
    <mergeCell ref="C6:D6"/>
    <mergeCell ref="E6:F6"/>
  </mergeCells>
  <pageMargins left="0.7" right="0.27" top="0.31" bottom="0.37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Normal="100" workbookViewId="0">
      <selection activeCell="J11" sqref="J11"/>
    </sheetView>
  </sheetViews>
  <sheetFormatPr defaultRowHeight="15" x14ac:dyDescent="0.25"/>
  <cols>
    <col min="1" max="1" width="5.7109375" customWidth="1"/>
    <col min="2" max="2" width="29.85546875" customWidth="1"/>
    <col min="3" max="3" width="14.28515625" customWidth="1"/>
    <col min="4" max="4" width="14.7109375" customWidth="1"/>
    <col min="5" max="5" width="14.42578125" customWidth="1"/>
    <col min="6" max="6" width="14.140625" customWidth="1"/>
    <col min="7" max="7" width="13.140625" customWidth="1"/>
    <col min="8" max="8" width="14.7109375" customWidth="1"/>
    <col min="9" max="9" width="8.42578125" customWidth="1"/>
    <col min="10" max="10" width="7.28515625" customWidth="1"/>
    <col min="11" max="11" width="8.42578125" customWidth="1"/>
    <col min="13" max="13" width="9.85546875" bestFit="1" customWidth="1"/>
  </cols>
  <sheetData>
    <row r="1" spans="1:13" s="7" customFormat="1" ht="16.5" x14ac:dyDescent="0.25">
      <c r="A1" s="33" t="s">
        <v>20</v>
      </c>
      <c r="B1" s="33"/>
      <c r="F1" s="9"/>
      <c r="G1" s="9"/>
      <c r="H1" s="34" t="s">
        <v>48</v>
      </c>
      <c r="I1" s="34"/>
      <c r="J1" s="34"/>
      <c r="K1" s="34"/>
    </row>
    <row r="2" spans="1:13" s="7" customFormat="1" ht="16.5" x14ac:dyDescent="0.25">
      <c r="A2" s="33" t="s">
        <v>21</v>
      </c>
      <c r="B2" s="33"/>
    </row>
    <row r="3" spans="1:13" s="7" customFormat="1" ht="12.95" customHeight="1" x14ac:dyDescent="0.25"/>
    <row r="4" spans="1:13" ht="18.75" customHeight="1" x14ac:dyDescent="0.25">
      <c r="A4" s="41" t="s">
        <v>82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3" ht="12.6" customHeight="1" x14ac:dyDescent="0.25">
      <c r="A5" s="6"/>
      <c r="B5" s="6"/>
      <c r="C5" s="6"/>
      <c r="D5" s="6"/>
      <c r="E5" s="6"/>
    </row>
    <row r="6" spans="1:13" ht="16.5" x14ac:dyDescent="0.25">
      <c r="I6" s="35" t="s">
        <v>23</v>
      </c>
      <c r="J6" s="35"/>
      <c r="K6" s="35"/>
    </row>
    <row r="7" spans="1:13" ht="15.75" x14ac:dyDescent="0.25">
      <c r="A7" s="37" t="s">
        <v>0</v>
      </c>
      <c r="B7" s="37" t="s">
        <v>1</v>
      </c>
      <c r="C7" s="37" t="s">
        <v>49</v>
      </c>
      <c r="D7" s="37"/>
      <c r="E7" s="37"/>
      <c r="F7" s="37" t="s">
        <v>80</v>
      </c>
      <c r="G7" s="37"/>
      <c r="H7" s="37"/>
      <c r="I7" s="37" t="s">
        <v>25</v>
      </c>
      <c r="J7" s="37"/>
      <c r="K7" s="37"/>
    </row>
    <row r="8" spans="1:13" ht="15" customHeight="1" x14ac:dyDescent="0.25">
      <c r="A8" s="37"/>
      <c r="B8" s="37"/>
      <c r="C8" s="1" t="s">
        <v>50</v>
      </c>
      <c r="D8" s="1" t="s">
        <v>51</v>
      </c>
      <c r="E8" s="1" t="s">
        <v>52</v>
      </c>
      <c r="F8" s="1" t="s">
        <v>50</v>
      </c>
      <c r="G8" s="1" t="s">
        <v>51</v>
      </c>
      <c r="H8" s="1" t="s">
        <v>52</v>
      </c>
      <c r="I8" s="3" t="s">
        <v>50</v>
      </c>
      <c r="J8" s="1" t="s">
        <v>51</v>
      </c>
      <c r="K8" s="1" t="s">
        <v>52</v>
      </c>
    </row>
    <row r="9" spans="1:13" ht="15.75" x14ac:dyDescent="0.25">
      <c r="A9" s="2" t="s">
        <v>4</v>
      </c>
      <c r="B9" s="2" t="s">
        <v>5</v>
      </c>
      <c r="C9" s="2">
        <v>1</v>
      </c>
      <c r="D9" s="2">
        <v>2</v>
      </c>
      <c r="E9" s="2">
        <v>3</v>
      </c>
      <c r="F9" s="2">
        <v>4</v>
      </c>
      <c r="G9" s="2">
        <v>5</v>
      </c>
      <c r="H9" s="2">
        <v>6</v>
      </c>
      <c r="I9" s="10" t="s">
        <v>53</v>
      </c>
      <c r="J9" s="2" t="s">
        <v>54</v>
      </c>
      <c r="K9" s="2" t="s">
        <v>55</v>
      </c>
    </row>
    <row r="10" spans="1:13" ht="15.75" x14ac:dyDescent="0.25">
      <c r="A10" s="2"/>
      <c r="B10" s="1" t="s">
        <v>56</v>
      </c>
      <c r="C10" s="25">
        <f>SUM(C12:C24)</f>
        <v>5583306000</v>
      </c>
      <c r="D10" s="25">
        <f t="shared" ref="D10" si="0">SUM(D12:D24)</f>
        <v>1000000000</v>
      </c>
      <c r="E10" s="25">
        <f>SUM(E12:E24)</f>
        <v>4583306000</v>
      </c>
      <c r="F10" s="25">
        <f>G10+H10</f>
        <v>1404777000</v>
      </c>
      <c r="G10" s="25">
        <f t="shared" ref="G10:H10" si="1">SUM(G12:G24)</f>
        <v>235783000</v>
      </c>
      <c r="H10" s="25">
        <f t="shared" si="1"/>
        <v>1168994000</v>
      </c>
      <c r="I10" s="29">
        <f>(F10/C10)*100</f>
        <v>25.160308247479179</v>
      </c>
      <c r="J10" s="30">
        <f>(G10/D10)*100</f>
        <v>23.578299999999999</v>
      </c>
      <c r="K10" s="29">
        <f>(H10/E10)*100</f>
        <v>25.505475741746242</v>
      </c>
    </row>
    <row r="11" spans="1:13" ht="15.75" x14ac:dyDescent="0.25">
      <c r="A11" s="2"/>
      <c r="B11" s="2" t="s">
        <v>57</v>
      </c>
      <c r="C11" s="23"/>
      <c r="D11" s="22"/>
      <c r="E11" s="22"/>
      <c r="F11" s="25">
        <f t="shared" ref="F11" si="2">H11</f>
        <v>0</v>
      </c>
      <c r="G11" s="22"/>
      <c r="H11" s="22"/>
      <c r="I11" s="29"/>
      <c r="J11" s="30"/>
      <c r="K11" s="29"/>
    </row>
    <row r="12" spans="1:13" ht="31.5" x14ac:dyDescent="0.25">
      <c r="A12" s="2">
        <v>1</v>
      </c>
      <c r="B12" s="4" t="s">
        <v>77</v>
      </c>
      <c r="C12" s="25">
        <f>D12+E12</f>
        <v>67746000</v>
      </c>
      <c r="D12" s="24"/>
      <c r="E12" s="24">
        <v>67746000</v>
      </c>
      <c r="F12" s="25">
        <f>G12+H12</f>
        <v>23027000</v>
      </c>
      <c r="G12" s="22"/>
      <c r="H12" s="22">
        <v>23027000</v>
      </c>
      <c r="I12" s="29">
        <f t="shared" ref="I12:I24" si="3">(F12/C12)*100</f>
        <v>33.990198683317097</v>
      </c>
      <c r="J12" s="29"/>
      <c r="K12" s="29">
        <f t="shared" ref="K12:K24" si="4">(H12/E12)*100</f>
        <v>33.990198683317097</v>
      </c>
      <c r="M12" s="26"/>
    </row>
    <row r="13" spans="1:13" ht="15.75" x14ac:dyDescent="0.25">
      <c r="A13" s="2">
        <v>2</v>
      </c>
      <c r="B13" s="4" t="s">
        <v>58</v>
      </c>
      <c r="C13" s="25">
        <f t="shared" ref="C13:C24" si="5">D13+E13</f>
        <v>430000000</v>
      </c>
      <c r="D13" s="24">
        <v>350000000</v>
      </c>
      <c r="E13" s="24">
        <v>80000000</v>
      </c>
      <c r="F13" s="25">
        <f t="shared" ref="F13:F24" si="6">G13+H13</f>
        <v>26674000</v>
      </c>
      <c r="G13" s="22"/>
      <c r="H13" s="22">
        <v>26674000</v>
      </c>
      <c r="I13" s="29">
        <f t="shared" si="3"/>
        <v>6.2032558139534881</v>
      </c>
      <c r="J13" s="29">
        <f>(G13/D13)*100</f>
        <v>0</v>
      </c>
      <c r="K13" s="29">
        <f t="shared" si="4"/>
        <v>33.342500000000001</v>
      </c>
    </row>
    <row r="14" spans="1:13" ht="30" customHeight="1" x14ac:dyDescent="0.25">
      <c r="A14" s="2">
        <v>3</v>
      </c>
      <c r="B14" s="4" t="s">
        <v>59</v>
      </c>
      <c r="C14" s="25">
        <f t="shared" si="5"/>
        <v>0</v>
      </c>
      <c r="D14" s="24"/>
      <c r="E14" s="24"/>
      <c r="F14" s="25">
        <f t="shared" si="6"/>
        <v>0</v>
      </c>
      <c r="G14" s="22"/>
      <c r="H14" s="22"/>
      <c r="I14" s="29"/>
      <c r="J14" s="29"/>
      <c r="K14" s="29"/>
    </row>
    <row r="15" spans="1:13" ht="15.75" x14ac:dyDescent="0.25">
      <c r="A15" s="2">
        <v>4</v>
      </c>
      <c r="B15" s="4" t="s">
        <v>60</v>
      </c>
      <c r="C15" s="25">
        <f t="shared" si="5"/>
        <v>5000000</v>
      </c>
      <c r="D15" s="24"/>
      <c r="E15" s="24">
        <v>5000000</v>
      </c>
      <c r="F15" s="25">
        <f t="shared" si="6"/>
        <v>3300000</v>
      </c>
      <c r="G15" s="22"/>
      <c r="H15" s="22">
        <v>3300000</v>
      </c>
      <c r="I15" s="29">
        <f t="shared" si="3"/>
        <v>66</v>
      </c>
      <c r="J15" s="29"/>
      <c r="K15" s="29">
        <f t="shared" si="4"/>
        <v>66</v>
      </c>
    </row>
    <row r="16" spans="1:13" ht="15.75" x14ac:dyDescent="0.25">
      <c r="A16" s="2">
        <v>5</v>
      </c>
      <c r="B16" s="4" t="s">
        <v>61</v>
      </c>
      <c r="C16" s="25">
        <f t="shared" si="5"/>
        <v>312025000</v>
      </c>
      <c r="D16" s="24">
        <v>300000000</v>
      </c>
      <c r="E16" s="24">
        <v>12025000</v>
      </c>
      <c r="F16" s="25">
        <f t="shared" si="6"/>
        <v>204518000</v>
      </c>
      <c r="G16" s="22">
        <v>202018000</v>
      </c>
      <c r="H16" s="22">
        <v>2500000</v>
      </c>
      <c r="I16" s="29">
        <f t="shared" si="3"/>
        <v>65.545388991266734</v>
      </c>
      <c r="J16" s="29">
        <f t="shared" ref="J16:J21" si="7">(G16/D16)*100</f>
        <v>67.339333333333329</v>
      </c>
      <c r="K16" s="29">
        <f t="shared" si="4"/>
        <v>20.79002079002079</v>
      </c>
    </row>
    <row r="17" spans="1:13" ht="15.75" x14ac:dyDescent="0.25">
      <c r="A17" s="2">
        <v>6</v>
      </c>
      <c r="B17" s="4" t="s">
        <v>62</v>
      </c>
      <c r="C17" s="25">
        <f t="shared" si="5"/>
        <v>5000000</v>
      </c>
      <c r="D17" s="24"/>
      <c r="E17" s="24">
        <v>5000000</v>
      </c>
      <c r="F17" s="25">
        <f t="shared" si="6"/>
        <v>0</v>
      </c>
      <c r="G17" s="22"/>
      <c r="H17" s="22"/>
      <c r="I17" s="29">
        <f t="shared" si="3"/>
        <v>0</v>
      </c>
      <c r="J17" s="29"/>
      <c r="K17" s="29">
        <f t="shared" si="4"/>
        <v>0</v>
      </c>
      <c r="M17" s="26"/>
    </row>
    <row r="18" spans="1:13" ht="15.75" x14ac:dyDescent="0.25">
      <c r="A18" s="2">
        <v>7</v>
      </c>
      <c r="B18" s="4" t="s">
        <v>63</v>
      </c>
      <c r="C18" s="25">
        <f t="shared" si="5"/>
        <v>108000000</v>
      </c>
      <c r="D18" s="24">
        <v>100000000</v>
      </c>
      <c r="E18" s="24">
        <v>8000000</v>
      </c>
      <c r="F18" s="25">
        <f t="shared" si="6"/>
        <v>0</v>
      </c>
      <c r="G18" s="22"/>
      <c r="H18" s="22"/>
      <c r="I18" s="29">
        <f t="shared" si="3"/>
        <v>0</v>
      </c>
      <c r="J18" s="29"/>
      <c r="K18" s="29">
        <f t="shared" si="4"/>
        <v>0</v>
      </c>
    </row>
    <row r="19" spans="1:13" ht="15.75" x14ac:dyDescent="0.25">
      <c r="A19" s="2">
        <v>8</v>
      </c>
      <c r="B19" s="4" t="s">
        <v>64</v>
      </c>
      <c r="C19" s="25">
        <f t="shared" si="5"/>
        <v>52000000</v>
      </c>
      <c r="D19" s="24"/>
      <c r="E19" s="24">
        <v>52000000</v>
      </c>
      <c r="F19" s="25">
        <f t="shared" si="6"/>
        <v>10958000</v>
      </c>
      <c r="G19" s="22"/>
      <c r="H19" s="22">
        <v>10958000</v>
      </c>
      <c r="I19" s="29">
        <f t="shared" si="3"/>
        <v>21.073076923076922</v>
      </c>
      <c r="J19" s="29"/>
      <c r="K19" s="29">
        <f t="shared" si="4"/>
        <v>21.073076923076922</v>
      </c>
    </row>
    <row r="20" spans="1:13" ht="15.75" x14ac:dyDescent="0.25">
      <c r="A20" s="2">
        <v>9</v>
      </c>
      <c r="B20" s="4" t="s">
        <v>65</v>
      </c>
      <c r="C20" s="25">
        <f t="shared" si="5"/>
        <v>60000000</v>
      </c>
      <c r="D20" s="24"/>
      <c r="E20" s="24">
        <v>60000000</v>
      </c>
      <c r="F20" s="25">
        <f t="shared" si="6"/>
        <v>17826000</v>
      </c>
      <c r="G20" s="22">
        <v>7811000</v>
      </c>
      <c r="H20" s="22">
        <v>10015000</v>
      </c>
      <c r="I20" s="29">
        <f t="shared" si="3"/>
        <v>29.709999999999997</v>
      </c>
      <c r="J20" s="29"/>
      <c r="K20" s="29">
        <f t="shared" si="4"/>
        <v>16.691666666666666</v>
      </c>
    </row>
    <row r="21" spans="1:13" ht="31.5" x14ac:dyDescent="0.25">
      <c r="A21" s="2">
        <v>10</v>
      </c>
      <c r="B21" s="4" t="s">
        <v>66</v>
      </c>
      <c r="C21" s="25">
        <f t="shared" si="5"/>
        <v>4215749000</v>
      </c>
      <c r="D21" s="24">
        <v>250000000</v>
      </c>
      <c r="E21" s="24">
        <v>3965749000</v>
      </c>
      <c r="F21" s="25">
        <f t="shared" si="6"/>
        <v>198945000</v>
      </c>
      <c r="G21" s="22">
        <v>25954000</v>
      </c>
      <c r="H21" s="22">
        <v>172991000</v>
      </c>
      <c r="I21" s="29">
        <f t="shared" si="3"/>
        <v>4.7190902494432185</v>
      </c>
      <c r="J21" s="29">
        <f t="shared" si="7"/>
        <v>10.381600000000001</v>
      </c>
      <c r="K21" s="29">
        <f t="shared" si="4"/>
        <v>4.3621268012675536</v>
      </c>
    </row>
    <row r="22" spans="1:13" ht="15.75" x14ac:dyDescent="0.25">
      <c r="A22" s="2">
        <v>11</v>
      </c>
      <c r="B22" s="4" t="s">
        <v>67</v>
      </c>
      <c r="C22" s="25">
        <f t="shared" si="5"/>
        <v>182896000</v>
      </c>
      <c r="D22" s="24"/>
      <c r="E22" s="24">
        <v>182896000</v>
      </c>
      <c r="F22" s="25">
        <f t="shared" si="6"/>
        <v>96926000</v>
      </c>
      <c r="G22" s="22"/>
      <c r="H22" s="22">
        <v>96926000</v>
      </c>
      <c r="I22" s="29">
        <f t="shared" si="3"/>
        <v>52.995144781733885</v>
      </c>
      <c r="J22" s="29"/>
      <c r="K22" s="29">
        <f t="shared" si="4"/>
        <v>52.995144781733885</v>
      </c>
    </row>
    <row r="23" spans="1:13" ht="15.75" x14ac:dyDescent="0.25">
      <c r="A23" s="2">
        <v>12</v>
      </c>
      <c r="B23" s="4" t="s">
        <v>68</v>
      </c>
      <c r="C23" s="25">
        <f t="shared" si="5"/>
        <v>30000000</v>
      </c>
      <c r="D23" s="24"/>
      <c r="E23" s="24">
        <v>30000000</v>
      </c>
      <c r="F23" s="25">
        <f t="shared" si="6"/>
        <v>822603000</v>
      </c>
      <c r="G23" s="22"/>
      <c r="H23" s="22">
        <v>822603000</v>
      </c>
      <c r="I23" s="29">
        <f t="shared" si="3"/>
        <v>2742.01</v>
      </c>
      <c r="J23" s="29"/>
      <c r="K23" s="29">
        <f t="shared" si="4"/>
        <v>2742.01</v>
      </c>
    </row>
    <row r="24" spans="1:13" ht="15.75" x14ac:dyDescent="0.25">
      <c r="A24" s="2">
        <v>13</v>
      </c>
      <c r="B24" s="4" t="s">
        <v>69</v>
      </c>
      <c r="C24" s="25">
        <f t="shared" si="5"/>
        <v>114890000</v>
      </c>
      <c r="D24" s="24"/>
      <c r="E24" s="24">
        <v>114890000</v>
      </c>
      <c r="F24" s="25">
        <f t="shared" si="6"/>
        <v>0</v>
      </c>
      <c r="G24" s="22"/>
      <c r="H24" s="22"/>
      <c r="I24" s="29">
        <f t="shared" si="3"/>
        <v>0</v>
      </c>
      <c r="J24" s="30"/>
      <c r="K24" s="29">
        <f t="shared" si="4"/>
        <v>0</v>
      </c>
    </row>
    <row r="25" spans="1:13" x14ac:dyDescent="0.25">
      <c r="J25" s="31"/>
    </row>
    <row r="26" spans="1:13" x14ac:dyDescent="0.25">
      <c r="E26" s="26">
        <f>E10-4583306000</f>
        <v>0</v>
      </c>
    </row>
  </sheetData>
  <mergeCells count="10">
    <mergeCell ref="H1:K1"/>
    <mergeCell ref="A4:K4"/>
    <mergeCell ref="I6:K6"/>
    <mergeCell ref="A7:A8"/>
    <mergeCell ref="B7:B8"/>
    <mergeCell ref="C7:E7"/>
    <mergeCell ref="F7:H7"/>
    <mergeCell ref="I7:K7"/>
    <mergeCell ref="A1:B1"/>
    <mergeCell ref="A2:B2"/>
  </mergeCells>
  <pageMargins left="0.26" right="0.17" top="0.31" bottom="0.37" header="0.3" footer="0.3"/>
  <pageSetup paperSize="9" scale="9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cân đối</vt:lpstr>
      <vt:lpstr>Thu</vt:lpstr>
      <vt:lpstr>Chi</vt:lpstr>
      <vt:lpstr>'cân đối'!OLE_LINK1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2024-10-14T08:40:38Z</dcterms:modified>
</cp:coreProperties>
</file>